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0" windowHeight="8595" tabRatio="825"/>
  </bookViews>
  <sheets>
    <sheet name="деньги все 2020-2022" sheetId="6" r:id="rId1"/>
  </sheets>
  <definedNames>
    <definedName name="_xlnm.Print_Area" localSheetId="0">'деньги все 2020-2022'!$A$1:$AC$18</definedName>
  </definedNames>
  <calcPr calcId="162913"/>
</workbook>
</file>

<file path=xl/calcChain.xml><?xml version="1.0" encoding="utf-8"?>
<calcChain xmlns="http://schemas.openxmlformats.org/spreadsheetml/2006/main">
  <c r="D11" i="6" l="1"/>
  <c r="X11" i="6" s="1"/>
  <c r="B11" i="6"/>
  <c r="G11" i="6" s="1"/>
  <c r="D9" i="6"/>
  <c r="I9" i="6" s="1"/>
  <c r="B9" i="6"/>
  <c r="G9" i="6" s="1"/>
  <c r="D7" i="6"/>
  <c r="I7" i="6" s="1"/>
  <c r="B7" i="6"/>
  <c r="Q7" i="6" s="1"/>
  <c r="K11" i="6"/>
  <c r="L11" i="6" s="1"/>
  <c r="K9" i="6"/>
  <c r="L9" i="6" s="1"/>
  <c r="K7" i="6"/>
  <c r="M11" i="6"/>
  <c r="M9" i="6"/>
  <c r="N9" i="6" s="1"/>
  <c r="M7" i="6"/>
  <c r="P9" i="6"/>
  <c r="Q9" i="6" s="1"/>
  <c r="P7" i="6"/>
  <c r="R9" i="6"/>
  <c r="R7" i="6"/>
  <c r="P11" i="6"/>
  <c r="R11" i="6"/>
  <c r="Q11" i="6"/>
  <c r="G7" i="6"/>
  <c r="E11" i="6"/>
  <c r="E9" i="6"/>
  <c r="E7" i="6"/>
  <c r="T11" i="6"/>
  <c r="T9" i="6"/>
  <c r="X9" i="6"/>
  <c r="V9" i="6"/>
  <c r="W9" i="6"/>
  <c r="U9" i="6"/>
  <c r="I11" i="6" l="1"/>
  <c r="V11" i="6"/>
  <c r="N7" i="6"/>
  <c r="L7" i="6"/>
  <c r="J11" i="6"/>
  <c r="J9" i="6"/>
  <c r="N11" i="6"/>
  <c r="J7" i="6"/>
  <c r="O7" i="6"/>
  <c r="S7" i="6"/>
  <c r="O11" i="6"/>
  <c r="O9" i="6"/>
  <c r="S11" i="6"/>
  <c r="S9" i="6"/>
</calcChain>
</file>

<file path=xl/sharedStrings.xml><?xml version="1.0" encoding="utf-8"?>
<sst xmlns="http://schemas.openxmlformats.org/spreadsheetml/2006/main" count="44" uniqueCount="25">
  <si>
    <t>Название субъекта Российской Федерации</t>
  </si>
  <si>
    <t>объем средств бюджета субъекта Российской Федерации, тыс. руб.</t>
  </si>
  <si>
    <t>объем средств субсидии из федерального бюджета, тыс. руб.</t>
  </si>
  <si>
    <t>общий объем средств,        тыс. руб.</t>
  </si>
  <si>
    <t>доля средств бюджета субъекта Российской Федерации от общего объема средств, %</t>
  </si>
  <si>
    <t>общий объем средств,         тыс. руб.</t>
  </si>
  <si>
    <t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</si>
  <si>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>объем средств субсидии из федерального бюджета, запланированных на мероприятие,       тыс. руб.</t>
  </si>
  <si>
    <t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</si>
  <si>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 xml:space="preserve"> </t>
  </si>
  <si>
    <t xml:space="preserve">Иркутская область </t>
  </si>
  <si>
    <t>2020 год</t>
  </si>
  <si>
    <t>2021 год</t>
  </si>
  <si>
    <t>2022 год</t>
  </si>
  <si>
    <t>Объем необходимой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</si>
  <si>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Предельный уровень софинансирования  расходного обязательства субъекта Российской Федерации из федерального бюджета, %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</si>
  <si>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бюджета, тыс. руб.</t>
  </si>
  <si>
    <t>Объем средств, запланированных на приобретение медицинского оборудования</t>
  </si>
  <si>
    <t>Объем средств, запланированных на приобретение реабилитационного оборудования</t>
  </si>
  <si>
    <t>Объем средств, запланированных на приобретение компьютерной техники, оргтехники и программного обеспечения</t>
  </si>
  <si>
    <t>Объем средств, запланирвоанных на проведение мероприятий по обучению специалистов</t>
  </si>
  <si>
    <t>Объем средств, запланированных на создание, эксплуатацию, развитие (доработку) информационной системы субъекта Российской Федерации</t>
  </si>
  <si>
    <t xml:space="preserve">Общая 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 на 2020-2022 годы </t>
  </si>
  <si>
    <t xml:space="preserve">Заместитель министра социального развития, опеки и попечительства Иркутской области  </t>
  </si>
  <si>
    <t>С.В. Иевлева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</si>
</sst>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3"/>
      <name val="Calibri"/>
      <family val="2"/>
      <scheme val="minor"/>
    </font>
    <font>
      <b/>
      <sz val="14"/>
      <color theme="1"/>
      <name val="Arial"/>
      <family val="2"/>
      <charset val="204"/>
    </font>
    <font>
      <b/>
      <sz val="1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center"/>
    </xf>
    <xf numFmtId="165" fontId="10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9" fontId="8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9" fontId="18" fillId="0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vertical="center"/>
    </xf>
    <xf numFmtId="165" fontId="19" fillId="0" borderId="1" xfId="0" applyNumberFormat="1" applyFont="1" applyFill="1" applyBorder="1" applyAlignment="1">
      <alignment vertical="center"/>
    </xf>
    <xf numFmtId="165" fontId="18" fillId="0" borderId="1" xfId="0" applyNumberFormat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justify" vertical="center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"/>
  <sheetViews>
    <sheetView tabSelected="1" view="pageBreakPreview" topLeftCell="A4" zoomScale="70" zoomScaleNormal="100" zoomScaleSheetLayoutView="70" workbookViewId="0">
      <selection activeCell="K14" sqref="K14"/>
    </sheetView>
  </sheetViews>
  <sheetFormatPr defaultRowHeight="15" x14ac:dyDescent="0.25"/>
  <cols>
    <col min="1" max="1" width="15.28515625" style="35" customWidth="1"/>
    <col min="2" max="2" width="21.42578125" style="35" customWidth="1"/>
    <col min="3" max="4" width="19.28515625" style="35" customWidth="1"/>
    <col min="5" max="5" width="10.28515625" style="35" customWidth="1"/>
    <col min="6" max="6" width="14.5703125" style="35" customWidth="1"/>
    <col min="7" max="7" width="14.42578125" style="35" customWidth="1"/>
    <col min="8" max="9" width="13" style="35" customWidth="1"/>
    <col min="10" max="10" width="9.7109375" style="35" customWidth="1"/>
    <col min="11" max="12" width="14.5703125" style="35" customWidth="1"/>
    <col min="13" max="13" width="12.42578125" style="35" customWidth="1"/>
    <col min="14" max="14" width="12.5703125" style="35" customWidth="1"/>
    <col min="15" max="15" width="10.28515625" style="35" customWidth="1"/>
    <col min="16" max="17" width="14.42578125" style="35" customWidth="1"/>
    <col min="18" max="18" width="12.7109375" style="35" customWidth="1"/>
    <col min="19" max="19" width="13.28515625" style="35" customWidth="1"/>
    <col min="20" max="23" width="14.140625" style="35" customWidth="1"/>
    <col min="24" max="24" width="13" style="35" customWidth="1"/>
    <col min="25" max="27" width="14.140625" style="35" customWidth="1"/>
    <col min="28" max="28" width="12.7109375" style="35" customWidth="1"/>
    <col min="29" max="29" width="12.85546875" style="35" customWidth="1"/>
  </cols>
  <sheetData>
    <row r="1" spans="1:54" ht="59.25" customHeight="1" x14ac:dyDescent="0.25">
      <c r="A1" s="37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7"/>
      <c r="U1" s="7"/>
      <c r="V1" s="7"/>
      <c r="W1" s="7"/>
      <c r="X1" s="7"/>
      <c r="Y1" s="7"/>
      <c r="Z1" s="7"/>
      <c r="AA1" s="7"/>
      <c r="AB1" s="7"/>
      <c r="AC1" s="8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2"/>
      <c r="BA1" s="2"/>
      <c r="BB1" s="2"/>
    </row>
    <row r="2" spans="1:54" ht="59.2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7"/>
      <c r="V2" s="7"/>
      <c r="W2" s="7"/>
      <c r="X2" s="7"/>
      <c r="Y2" s="7"/>
      <c r="Z2" s="7"/>
      <c r="AA2" s="7"/>
      <c r="AB2" s="7"/>
      <c r="AC2" s="8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  <c r="BA2" s="5"/>
      <c r="BB2" s="5"/>
    </row>
    <row r="3" spans="1:54" ht="108.75" customHeight="1" x14ac:dyDescent="0.25">
      <c r="A3" s="43" t="s">
        <v>0</v>
      </c>
      <c r="B3" s="43" t="s">
        <v>14</v>
      </c>
      <c r="C3" s="43" t="s">
        <v>15</v>
      </c>
      <c r="D3" s="43" t="s">
        <v>16</v>
      </c>
      <c r="E3" s="43" t="s">
        <v>17</v>
      </c>
      <c r="F3" s="47"/>
      <c r="G3" s="47"/>
      <c r="H3" s="47"/>
      <c r="I3" s="47"/>
      <c r="J3" s="43" t="s">
        <v>18</v>
      </c>
      <c r="K3" s="43"/>
      <c r="L3" s="43"/>
      <c r="M3" s="43"/>
      <c r="N3" s="47"/>
      <c r="O3" s="43" t="s">
        <v>19</v>
      </c>
      <c r="P3" s="43"/>
      <c r="Q3" s="43"/>
      <c r="R3" s="43"/>
      <c r="S3" s="52"/>
      <c r="T3" s="43" t="s">
        <v>20</v>
      </c>
      <c r="U3" s="43"/>
      <c r="V3" s="43"/>
      <c r="W3" s="43"/>
      <c r="X3" s="43"/>
      <c r="Y3" s="43" t="s">
        <v>21</v>
      </c>
      <c r="Z3" s="43"/>
      <c r="AA3" s="43"/>
      <c r="AB3" s="43"/>
      <c r="AC3" s="47"/>
    </row>
    <row r="4" spans="1:54" ht="378" customHeight="1" x14ac:dyDescent="0.25">
      <c r="A4" s="51"/>
      <c r="B4" s="51"/>
      <c r="C4" s="43"/>
      <c r="D4" s="47"/>
      <c r="E4" s="6" t="s">
        <v>5</v>
      </c>
      <c r="F4" s="6" t="s">
        <v>7</v>
      </c>
      <c r="G4" s="6" t="s">
        <v>8</v>
      </c>
      <c r="H4" s="6" t="s">
        <v>1</v>
      </c>
      <c r="I4" s="6" t="s">
        <v>6</v>
      </c>
      <c r="J4" s="6" t="s">
        <v>3</v>
      </c>
      <c r="K4" s="6" t="s">
        <v>2</v>
      </c>
      <c r="L4" s="6" t="s">
        <v>8</v>
      </c>
      <c r="M4" s="6" t="s">
        <v>1</v>
      </c>
      <c r="N4" s="6" t="s">
        <v>6</v>
      </c>
      <c r="O4" s="6" t="s">
        <v>3</v>
      </c>
      <c r="P4" s="6" t="s">
        <v>2</v>
      </c>
      <c r="Q4" s="6" t="s">
        <v>8</v>
      </c>
      <c r="R4" s="6" t="s">
        <v>1</v>
      </c>
      <c r="S4" s="6" t="s">
        <v>4</v>
      </c>
      <c r="T4" s="6" t="s">
        <v>3</v>
      </c>
      <c r="U4" s="6" t="s">
        <v>2</v>
      </c>
      <c r="V4" s="6" t="s">
        <v>8</v>
      </c>
      <c r="W4" s="6" t="s">
        <v>1</v>
      </c>
      <c r="X4" s="6" t="s">
        <v>6</v>
      </c>
      <c r="Y4" s="6" t="s">
        <v>3</v>
      </c>
      <c r="Z4" s="6" t="s">
        <v>2</v>
      </c>
      <c r="AA4" s="6" t="s">
        <v>8</v>
      </c>
      <c r="AB4" s="6" t="s">
        <v>1</v>
      </c>
      <c r="AC4" s="6" t="s">
        <v>6</v>
      </c>
    </row>
    <row r="5" spans="1:54" ht="15.75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  <c r="AC5" s="1">
        <v>29</v>
      </c>
    </row>
    <row r="6" spans="1:54" ht="28.5" customHeight="1" x14ac:dyDescent="0.3">
      <c r="A6" s="48" t="s">
        <v>11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54" ht="67.900000000000006" customHeight="1" x14ac:dyDescent="0.25">
      <c r="A7" s="10" t="s">
        <v>10</v>
      </c>
      <c r="B7" s="11">
        <f>F7+K7+P7+U7+Z7</f>
        <v>22879.8</v>
      </c>
      <c r="C7" s="12">
        <v>0.79</v>
      </c>
      <c r="D7" s="11">
        <f>H7+M7+R7+W7+AB7</f>
        <v>6082</v>
      </c>
      <c r="E7" s="11">
        <f>F7+H7</f>
        <v>5792.4</v>
      </c>
      <c r="F7" s="13">
        <v>4576</v>
      </c>
      <c r="G7" s="14">
        <f>F7/B7*100%</f>
        <v>0.20000174826703032</v>
      </c>
      <c r="H7" s="13">
        <v>1216.4000000000001</v>
      </c>
      <c r="I7" s="12">
        <f>H7/D7*100%</f>
        <v>0.2</v>
      </c>
      <c r="J7" s="11">
        <f>K7+M7</f>
        <v>20788.400000000001</v>
      </c>
      <c r="K7" s="13">
        <f>3687.9+887.9+4576+4576+2695</f>
        <v>16422.8</v>
      </c>
      <c r="L7" s="15">
        <f>K7/B7*100%</f>
        <v>0.71778599463282022</v>
      </c>
      <c r="M7" s="13">
        <f>980.4+236+1216.4+1216.4+716.4</f>
        <v>4365.6000000000004</v>
      </c>
      <c r="N7" s="15">
        <f>M7/D7*100%</f>
        <v>0.71779020059191057</v>
      </c>
      <c r="O7" s="11">
        <f>P7+R7</f>
        <v>2381</v>
      </c>
      <c r="P7" s="13">
        <f>1881</f>
        <v>1881</v>
      </c>
      <c r="Q7" s="15">
        <f>P7/B7*100%</f>
        <v>8.2212257100149483E-2</v>
      </c>
      <c r="R7" s="13">
        <f>500</f>
        <v>500</v>
      </c>
      <c r="S7" s="15">
        <f>R7/D7*100%</f>
        <v>8.2209799408089451E-2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</row>
    <row r="8" spans="1:54" ht="24" customHeight="1" x14ac:dyDescent="0.35">
      <c r="A8" s="41" t="s">
        <v>12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4"/>
      <c r="U8" s="45"/>
      <c r="V8" s="45"/>
      <c r="W8" s="45"/>
      <c r="X8" s="45"/>
      <c r="Y8" s="45"/>
      <c r="Z8" s="45"/>
      <c r="AA8" s="45"/>
      <c r="AB8" s="45"/>
      <c r="AC8" s="46"/>
    </row>
    <row r="9" spans="1:54" ht="63" customHeight="1" x14ac:dyDescent="0.25">
      <c r="A9" s="10" t="s">
        <v>10</v>
      </c>
      <c r="B9" s="17">
        <f>F9+K9+P9+U9+Z9</f>
        <v>22879.8</v>
      </c>
      <c r="C9" s="18">
        <v>0.79</v>
      </c>
      <c r="D9" s="17">
        <f>H9+M9+R9+W9+AB9</f>
        <v>6082</v>
      </c>
      <c r="E9" s="19">
        <f>F9+H9</f>
        <v>5792.4</v>
      </c>
      <c r="F9" s="13">
        <v>4576</v>
      </c>
      <c r="G9" s="14">
        <f>F9/B9*100%</f>
        <v>0.20000174826703032</v>
      </c>
      <c r="H9" s="13">
        <v>1216.4000000000001</v>
      </c>
      <c r="I9" s="18">
        <f>H9/D9*100%</f>
        <v>0.2</v>
      </c>
      <c r="J9" s="20">
        <f>K9+M9</f>
        <v>17535.099999999999</v>
      </c>
      <c r="K9" s="21">
        <f>3825.3+3160+4576+2291.3</f>
        <v>13852.599999999999</v>
      </c>
      <c r="L9" s="22">
        <f>K9/B9*100%</f>
        <v>0.60545109660049468</v>
      </c>
      <c r="M9" s="21">
        <f>1016.9+840+1216.4+609.2</f>
        <v>3682.5</v>
      </c>
      <c r="N9" s="22">
        <f>M9/D9*100%</f>
        <v>0.60547517264057871</v>
      </c>
      <c r="O9" s="17">
        <f>P9+R9</f>
        <v>4652.3999999999996</v>
      </c>
      <c r="P9" s="21">
        <f>513.5+1416+1745.9</f>
        <v>3675.4</v>
      </c>
      <c r="Q9" s="22">
        <f>P9/B9*100%</f>
        <v>0.16063951607968602</v>
      </c>
      <c r="R9" s="21">
        <f>136.5+376.4+464.1</f>
        <v>977</v>
      </c>
      <c r="S9" s="22">
        <f>R9/D9*100%</f>
        <v>0.16063794804340678</v>
      </c>
      <c r="T9" s="16">
        <f>U9+W9</f>
        <v>981.9</v>
      </c>
      <c r="U9" s="16">
        <f>538.8+237</f>
        <v>775.8</v>
      </c>
      <c r="V9" s="23">
        <f>U9/B7</f>
        <v>3.3907639052788922E-2</v>
      </c>
      <c r="W9" s="16">
        <f>143.1+63</f>
        <v>206.1</v>
      </c>
      <c r="X9" s="23">
        <f>W9/D9*100%</f>
        <v>3.3886879316014466E-2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</row>
    <row r="10" spans="1:54" ht="26.25" customHeight="1" x14ac:dyDescent="0.35">
      <c r="A10" s="39" t="s">
        <v>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4"/>
      <c r="U10" s="45"/>
      <c r="V10" s="45"/>
      <c r="W10" s="45"/>
      <c r="X10" s="45"/>
      <c r="Y10" s="45"/>
      <c r="Z10" s="45"/>
      <c r="AA10" s="45"/>
      <c r="AB10" s="45"/>
      <c r="AC10" s="46"/>
    </row>
    <row r="11" spans="1:54" ht="69" customHeight="1" x14ac:dyDescent="0.25">
      <c r="A11" s="10" t="s">
        <v>10</v>
      </c>
      <c r="B11" s="24">
        <f>F11+K11+P11+U11+Z11</f>
        <v>21505.3</v>
      </c>
      <c r="C11" s="25">
        <v>0.75</v>
      </c>
      <c r="D11" s="24">
        <f>H11+M11+R11+W11+AB11</f>
        <v>7168.4</v>
      </c>
      <c r="E11" s="26">
        <f>F11+H11</f>
        <v>5734.8</v>
      </c>
      <c r="F11" s="16">
        <v>4301.1000000000004</v>
      </c>
      <c r="G11" s="14">
        <f>F11/B11*100%</f>
        <v>0.20000186000660305</v>
      </c>
      <c r="H11" s="16">
        <v>1433.7</v>
      </c>
      <c r="I11" s="18">
        <f>H11/D11*100%</f>
        <v>0.20000279002287821</v>
      </c>
      <c r="J11" s="27">
        <f>K11+M11</f>
        <v>17321.400000000001</v>
      </c>
      <c r="K11" s="28">
        <f>2613.5+2150.5+4301+3926.1</f>
        <v>12991.1</v>
      </c>
      <c r="L11" s="29">
        <f>K11/B11*100%</f>
        <v>0.60408829451344559</v>
      </c>
      <c r="M11" s="28">
        <f>871.1+716.8+1433.7+1308.7</f>
        <v>4330.3</v>
      </c>
      <c r="N11" s="29">
        <f>M11/D11*100%</f>
        <v>0.60408180347078855</v>
      </c>
      <c r="O11" s="27">
        <f>P11+R11</f>
        <v>5117.5</v>
      </c>
      <c r="P11" s="28">
        <f>1687.5+2150.6</f>
        <v>3838.1</v>
      </c>
      <c r="Q11" s="22">
        <f>P11/B11*100%</f>
        <v>0.17847228357660669</v>
      </c>
      <c r="R11" s="28">
        <f>562.5+716.9</f>
        <v>1279.4000000000001</v>
      </c>
      <c r="S11" s="22">
        <f>R11/D11*100%</f>
        <v>0.17847776351766087</v>
      </c>
      <c r="T11" s="30">
        <f>U11+W11</f>
        <v>500</v>
      </c>
      <c r="U11" s="30">
        <v>375</v>
      </c>
      <c r="V11" s="23">
        <f>U11/B11*100%</f>
        <v>1.7437561903344757E-2</v>
      </c>
      <c r="W11" s="30">
        <v>125</v>
      </c>
      <c r="X11" s="23">
        <f>W11/D11*100%</f>
        <v>1.7437642988672508E-2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</row>
    <row r="12" spans="1:54" ht="36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54" ht="42.6" customHeight="1" x14ac:dyDescent="0.25">
      <c r="A13" s="36" t="s">
        <v>23</v>
      </c>
      <c r="B13" s="36"/>
      <c r="C13" s="36"/>
      <c r="D13" s="36"/>
      <c r="E13" s="33"/>
      <c r="F13" s="33"/>
      <c r="G13" s="33"/>
      <c r="H13" s="34" t="s">
        <v>24</v>
      </c>
      <c r="M13" s="35" t="s">
        <v>9</v>
      </c>
    </row>
  </sheetData>
  <mergeCells count="16">
    <mergeCell ref="A13:D13"/>
    <mergeCell ref="A1:S1"/>
    <mergeCell ref="A10:S10"/>
    <mergeCell ref="A8:S8"/>
    <mergeCell ref="T3:X3"/>
    <mergeCell ref="T8:AC8"/>
    <mergeCell ref="T10:AC10"/>
    <mergeCell ref="Y3:AC3"/>
    <mergeCell ref="E3:I3"/>
    <mergeCell ref="J3:N3"/>
    <mergeCell ref="A6:S6"/>
    <mergeCell ref="A3:A4"/>
    <mergeCell ref="B3:B4"/>
    <mergeCell ref="C3:C4"/>
    <mergeCell ref="D3:D4"/>
    <mergeCell ref="O3:S3"/>
  </mergeCells>
  <pageMargins left="0.31496062992125984" right="0.31496062992125984" top="0.55118110236220474" bottom="0.55118110236220474" header="0.31496062992125984" footer="0.31496062992125984"/>
  <pageSetup paperSize="8" scale="50" orientation="landscape" r:id="rId1"/>
  <colBreaks count="1" manualBreakCount="1">
    <brk id="1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деньги все 2020-2022</vt:lpstr>
      <vt:lpstr>'деньги все 2020-2022'!Область_печати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2020-04-17T02:22:10Z</dcterms:modified>
</cp:coreProperties>
</file>